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user\Documents\108水環境巡守隊經營暨自然淨化溼地活化計畫\108水巡守隊工作資料\各期報告\月報\6月月報資料整理\"/>
    </mc:Choice>
  </mc:AlternateContent>
  <xr:revisionPtr revIDLastSave="0" documentId="13_ncr:1_{CBE7E5F0-88AB-409B-9DF4-9465FE7B6B3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工作表1!$A$1:$R$68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44" i="1" l="1"/>
  <c r="K23" i="1"/>
  <c r="K37" i="1"/>
  <c r="K16" i="1"/>
  <c r="K51" i="1"/>
  <c r="K9" i="1"/>
  <c r="J51" i="1" l="1"/>
  <c r="J9" i="1"/>
  <c r="J23" i="1" l="1"/>
  <c r="J16" i="1"/>
  <c r="J65" i="1" l="1"/>
  <c r="J44" i="1"/>
  <c r="J37" i="1"/>
  <c r="I58" i="1" l="1"/>
  <c r="I16" i="1" l="1"/>
  <c r="I23" i="1" l="1"/>
  <c r="I51" i="1" l="1"/>
  <c r="I65" i="1"/>
  <c r="I44" i="1"/>
  <c r="I37" i="1"/>
  <c r="I4" i="1" l="1"/>
  <c r="R65" i="1"/>
  <c r="R61" i="1"/>
  <c r="R60" i="1"/>
  <c r="R58" i="1"/>
  <c r="R54" i="1"/>
  <c r="R53" i="1"/>
  <c r="R47" i="1"/>
  <c r="R46" i="1"/>
  <c r="R40" i="1"/>
  <c r="R39" i="1"/>
  <c r="R37" i="1"/>
  <c r="R33" i="1"/>
  <c r="R32" i="1"/>
  <c r="R26" i="1"/>
  <c r="R25" i="1"/>
  <c r="R19" i="1"/>
  <c r="R18" i="1"/>
  <c r="R16" i="1"/>
  <c r="R12" i="1"/>
  <c r="R11" i="1"/>
  <c r="Q67" i="1"/>
  <c r="P67" i="1"/>
  <c r="O67" i="1"/>
  <c r="N67" i="1"/>
  <c r="M67" i="1"/>
  <c r="L67" i="1"/>
  <c r="K67" i="1"/>
  <c r="J67" i="1"/>
  <c r="I67" i="1"/>
  <c r="H44" i="1" l="1"/>
  <c r="H23" i="1"/>
  <c r="H9" i="1"/>
  <c r="H4" i="1"/>
  <c r="H67" i="1" s="1"/>
  <c r="G9" i="1" l="1"/>
  <c r="G51" i="1"/>
  <c r="F51" i="1"/>
  <c r="F67" i="1" l="1"/>
  <c r="R51" i="1"/>
  <c r="G23" i="1"/>
  <c r="R23" i="1" s="1"/>
  <c r="G44" i="1" l="1"/>
  <c r="R44" i="1" s="1"/>
  <c r="G30" i="1"/>
  <c r="R30" i="1" l="1"/>
  <c r="G67" i="1"/>
  <c r="R67" i="1"/>
  <c r="R4" i="1"/>
  <c r="R9" i="1"/>
  <c r="R5" i="1"/>
</calcChain>
</file>

<file path=xl/sharedStrings.xml><?xml version="1.0" encoding="utf-8"?>
<sst xmlns="http://schemas.openxmlformats.org/spreadsheetml/2006/main" count="114" uniqueCount="50">
  <si>
    <r>
      <rPr>
        <b/>
        <sz val="12"/>
        <color rgb="FF800000"/>
        <rFont val="標楷體"/>
        <family val="4"/>
        <charset val="136"/>
      </rPr>
      <t>縣市別</t>
    </r>
  </si>
  <si>
    <r>
      <rPr>
        <b/>
        <sz val="12"/>
        <color rgb="FF800000"/>
        <rFont val="標楷體"/>
        <family val="4"/>
        <charset val="136"/>
      </rPr>
      <t>設置垃圾攔除設施之水系名稱</t>
    </r>
  </si>
  <si>
    <r>
      <rPr>
        <b/>
        <sz val="12"/>
        <color rgb="FF800000"/>
        <rFont val="標楷體"/>
        <family val="4"/>
        <charset val="136"/>
      </rPr>
      <t>攔除設施</t>
    </r>
    <r>
      <rPr>
        <b/>
        <sz val="12"/>
        <color rgb="FF800000"/>
        <rFont val="Times New Roman"/>
        <family val="1"/>
      </rPr>
      <t>GPS</t>
    </r>
    <r>
      <rPr>
        <b/>
        <sz val="12"/>
        <color rgb="FF800000"/>
        <rFont val="標楷體"/>
        <family val="4"/>
        <charset val="136"/>
      </rPr>
      <t>點位</t>
    </r>
  </si>
  <si>
    <r>
      <rPr>
        <b/>
        <sz val="12"/>
        <color rgb="FF800000"/>
        <rFont val="標楷體"/>
        <family val="4"/>
        <charset val="136"/>
      </rPr>
      <t>資料來源機關</t>
    </r>
  </si>
  <si>
    <r>
      <rPr>
        <b/>
        <sz val="12"/>
        <color rgb="FF800000"/>
        <rFont val="標楷體"/>
        <family val="4"/>
        <charset val="136"/>
      </rPr>
      <t>清除成果</t>
    </r>
    <r>
      <rPr>
        <b/>
        <sz val="12"/>
        <color rgb="FF800000"/>
        <rFont val="Times New Roman"/>
        <family val="1"/>
      </rPr>
      <t>(</t>
    </r>
    <r>
      <rPr>
        <b/>
        <sz val="12"/>
        <color rgb="FF800000"/>
        <rFont val="標楷體"/>
        <family val="4"/>
        <charset val="136"/>
      </rPr>
      <t>公噸</t>
    </r>
    <r>
      <rPr>
        <b/>
        <sz val="12"/>
        <color rgb="FF800000"/>
        <rFont val="Times New Roman"/>
        <family val="1"/>
      </rPr>
      <t>)</t>
    </r>
  </si>
  <si>
    <r>
      <t>1</t>
    </r>
    <r>
      <rPr>
        <b/>
        <sz val="12"/>
        <color rgb="FF800000"/>
        <rFont val="標楷體"/>
        <family val="4"/>
        <charset val="136"/>
      </rPr>
      <t>月</t>
    </r>
  </si>
  <si>
    <r>
      <t>2</t>
    </r>
    <r>
      <rPr>
        <b/>
        <sz val="12"/>
        <color rgb="FF800000"/>
        <rFont val="標楷體"/>
        <family val="4"/>
        <charset val="136"/>
      </rPr>
      <t>月</t>
    </r>
  </si>
  <si>
    <r>
      <t>3</t>
    </r>
    <r>
      <rPr>
        <b/>
        <sz val="12"/>
        <color rgb="FF800000"/>
        <rFont val="標楷體"/>
        <family val="4"/>
        <charset val="136"/>
      </rPr>
      <t>月</t>
    </r>
  </si>
  <si>
    <r>
      <t>4</t>
    </r>
    <r>
      <rPr>
        <b/>
        <sz val="12"/>
        <color rgb="FF800000"/>
        <rFont val="標楷體"/>
        <family val="4"/>
        <charset val="136"/>
      </rPr>
      <t>月</t>
    </r>
  </si>
  <si>
    <r>
      <t>5</t>
    </r>
    <r>
      <rPr>
        <b/>
        <sz val="12"/>
        <color rgb="FF800000"/>
        <rFont val="標楷體"/>
        <family val="4"/>
        <charset val="136"/>
      </rPr>
      <t>月</t>
    </r>
  </si>
  <si>
    <r>
      <t>6</t>
    </r>
    <r>
      <rPr>
        <b/>
        <sz val="12"/>
        <color rgb="FF800000"/>
        <rFont val="標楷體"/>
        <family val="4"/>
        <charset val="136"/>
      </rPr>
      <t>月</t>
    </r>
  </si>
  <si>
    <r>
      <t>7</t>
    </r>
    <r>
      <rPr>
        <b/>
        <sz val="12"/>
        <color rgb="FF800000"/>
        <rFont val="標楷體"/>
        <family val="4"/>
        <charset val="136"/>
      </rPr>
      <t>月</t>
    </r>
  </si>
  <si>
    <r>
      <t>8</t>
    </r>
    <r>
      <rPr>
        <b/>
        <sz val="12"/>
        <color rgb="FF800000"/>
        <rFont val="標楷體"/>
        <family val="4"/>
        <charset val="136"/>
      </rPr>
      <t>月</t>
    </r>
  </si>
  <si>
    <r>
      <t>9</t>
    </r>
    <r>
      <rPr>
        <b/>
        <sz val="12"/>
        <color rgb="FF800000"/>
        <rFont val="標楷體"/>
        <family val="4"/>
        <charset val="136"/>
      </rPr>
      <t>月</t>
    </r>
  </si>
  <si>
    <r>
      <t>10</t>
    </r>
    <r>
      <rPr>
        <b/>
        <sz val="12"/>
        <color rgb="FF800000"/>
        <rFont val="標楷體"/>
        <family val="4"/>
        <charset val="136"/>
      </rPr>
      <t>月</t>
    </r>
  </si>
  <si>
    <r>
      <t>11</t>
    </r>
    <r>
      <rPr>
        <b/>
        <sz val="12"/>
        <color rgb="FF800000"/>
        <rFont val="標楷體"/>
        <family val="4"/>
        <charset val="136"/>
      </rPr>
      <t>月</t>
    </r>
  </si>
  <si>
    <r>
      <t>12</t>
    </r>
    <r>
      <rPr>
        <b/>
        <sz val="12"/>
        <color rgb="FF800000"/>
        <rFont val="標楷體"/>
        <family val="4"/>
        <charset val="136"/>
      </rPr>
      <t>月</t>
    </r>
  </si>
  <si>
    <r>
      <rPr>
        <b/>
        <sz val="12"/>
        <color rgb="FF800000"/>
        <rFont val="標楷體"/>
        <family val="4"/>
        <charset val="136"/>
      </rPr>
      <t>合計</t>
    </r>
  </si>
  <si>
    <t>花蓮縣</t>
  </si>
  <si>
    <t>23.963217,
121.605479</t>
  </si>
  <si>
    <r>
      <t>1.</t>
    </r>
    <r>
      <rPr>
        <b/>
        <sz val="12"/>
        <color rgb="FF000000"/>
        <rFont val="標楷體"/>
        <family val="4"/>
        <charset val="136"/>
      </rPr>
      <t>人工撈除</t>
    </r>
  </si>
  <si>
    <r>
      <t>2.</t>
    </r>
    <r>
      <rPr>
        <b/>
        <sz val="12"/>
        <color rgb="FF000000"/>
        <rFont val="標楷體"/>
        <family val="4"/>
        <charset val="136"/>
      </rPr>
      <t>攔除網</t>
    </r>
  </si>
  <si>
    <r>
      <t>3.(</t>
    </r>
    <r>
      <rPr>
        <b/>
        <sz val="12"/>
        <color rgb="FF000000"/>
        <rFont val="標楷體"/>
        <family val="4"/>
        <charset val="136"/>
      </rPr>
      <t>雨污水下水道</t>
    </r>
    <r>
      <rPr>
        <b/>
        <sz val="12"/>
        <color rgb="FF000000"/>
        <rFont val="Times New Roman"/>
        <family val="1"/>
      </rPr>
      <t>)</t>
    </r>
    <r>
      <rPr>
        <b/>
        <sz val="12"/>
        <color rgb="FF000000"/>
        <rFont val="標楷體"/>
        <family val="4"/>
        <charset val="136"/>
      </rPr>
      <t>攔污柵</t>
    </r>
  </si>
  <si>
    <r>
      <t>4.</t>
    </r>
    <r>
      <rPr>
        <b/>
        <sz val="12"/>
        <color rgb="FF000000"/>
        <rFont val="標楷體"/>
        <family val="4"/>
        <charset val="136"/>
      </rPr>
      <t>截流站</t>
    </r>
  </si>
  <si>
    <r>
      <t>5.</t>
    </r>
    <r>
      <rPr>
        <b/>
        <sz val="12"/>
        <color rgb="FF000000"/>
        <rFont val="標楷體"/>
        <family val="4"/>
        <charset val="136"/>
      </rPr>
      <t>垃圾清除船</t>
    </r>
    <r>
      <rPr>
        <b/>
        <sz val="12"/>
        <color rgb="FF000000"/>
        <rFont val="Times New Roman"/>
        <family val="1"/>
      </rPr>
      <t xml:space="preserve"> </t>
    </r>
  </si>
  <si>
    <r>
      <t>6.</t>
    </r>
    <r>
      <rPr>
        <b/>
        <sz val="12"/>
        <color rgb="FF000000"/>
        <rFont val="標楷體"/>
        <family val="4"/>
        <charset val="136"/>
      </rPr>
      <t>淨溪及巡守隊清除</t>
    </r>
  </si>
  <si>
    <r>
      <t>7.</t>
    </r>
    <r>
      <rPr>
        <b/>
        <sz val="12"/>
        <color rgb="FF000000"/>
        <rFont val="標楷體"/>
        <family val="4"/>
        <charset val="136"/>
      </rPr>
      <t>其他：</t>
    </r>
  </si>
  <si>
    <r>
      <t>1.</t>
    </r>
    <r>
      <rPr>
        <b/>
        <sz val="12"/>
        <color rgb="FF000000"/>
        <rFont val="標楷體"/>
        <family val="4"/>
        <charset val="136"/>
      </rPr>
      <t>人工撈除</t>
    </r>
  </si>
  <si>
    <r>
      <t>2.</t>
    </r>
    <r>
      <rPr>
        <b/>
        <sz val="12"/>
        <color rgb="FF000000"/>
        <rFont val="標楷體"/>
        <family val="4"/>
        <charset val="136"/>
      </rPr>
      <t>攔除網</t>
    </r>
  </si>
  <si>
    <r>
      <t>3.(</t>
    </r>
    <r>
      <rPr>
        <b/>
        <sz val="12"/>
        <color rgb="FF000000"/>
        <rFont val="標楷體"/>
        <family val="4"/>
        <charset val="136"/>
      </rPr>
      <t>雨污水下水道</t>
    </r>
    <r>
      <rPr>
        <b/>
        <sz val="12"/>
        <color rgb="FF000000"/>
        <rFont val="Times New Roman"/>
        <family val="1"/>
      </rPr>
      <t>)</t>
    </r>
    <r>
      <rPr>
        <b/>
        <sz val="12"/>
        <color rgb="FF000000"/>
        <rFont val="標楷體"/>
        <family val="4"/>
        <charset val="136"/>
      </rPr>
      <t>攔污柵</t>
    </r>
  </si>
  <si>
    <r>
      <t>4.</t>
    </r>
    <r>
      <rPr>
        <b/>
        <sz val="12"/>
        <color rgb="FF000000"/>
        <rFont val="標楷體"/>
        <family val="4"/>
        <charset val="136"/>
      </rPr>
      <t>截流站</t>
    </r>
  </si>
  <si>
    <r>
      <t>5.</t>
    </r>
    <r>
      <rPr>
        <b/>
        <sz val="12"/>
        <color rgb="FF000000"/>
        <rFont val="標楷體"/>
        <family val="4"/>
        <charset val="136"/>
      </rPr>
      <t>垃圾清除船</t>
    </r>
    <r>
      <rPr>
        <b/>
        <sz val="12"/>
        <color rgb="FF000000"/>
        <rFont val="Times New Roman"/>
        <family val="1"/>
      </rPr>
      <t xml:space="preserve"> </t>
    </r>
  </si>
  <si>
    <r>
      <t>6.</t>
    </r>
    <r>
      <rPr>
        <b/>
        <sz val="12"/>
        <color rgb="FF000000"/>
        <rFont val="標楷體"/>
        <family val="4"/>
        <charset val="136"/>
      </rPr>
      <t>淨溪及巡守隊清除</t>
    </r>
  </si>
  <si>
    <r>
      <t>7.</t>
    </r>
    <r>
      <rPr>
        <b/>
        <sz val="12"/>
        <color rgb="FF000000"/>
        <rFont val="標楷體"/>
        <family val="4"/>
        <charset val="136"/>
      </rPr>
      <t>其他：</t>
    </r>
  </si>
  <si>
    <r>
      <rPr>
        <b/>
        <sz val="12"/>
        <color rgb="FF000000"/>
        <rFont val="標楷體"/>
        <family val="4"/>
        <charset val="136"/>
      </rPr>
      <t>總計</t>
    </r>
  </si>
  <si>
    <r>
      <rPr>
        <b/>
        <sz val="12"/>
        <color rgb="FF000000"/>
        <rFont val="標楷體"/>
        <family val="4"/>
        <charset val="136"/>
      </rPr>
      <t>目標值</t>
    </r>
  </si>
  <si>
    <t>108年度河岸面垃圾統計表</t>
    <phoneticPr fontId="8" type="noConversion"/>
  </si>
  <si>
    <t>建設處水利科</t>
    <phoneticPr fontId="8" type="noConversion"/>
  </si>
  <si>
    <t>吉安溪</t>
    <phoneticPr fontId="8" type="noConversion"/>
  </si>
  <si>
    <t>美崙溪</t>
    <phoneticPr fontId="8" type="noConversion"/>
  </si>
  <si>
    <t>白鮑溪</t>
    <phoneticPr fontId="8" type="noConversion"/>
  </si>
  <si>
    <t>類別</t>
    <phoneticPr fontId="8" type="noConversion"/>
  </si>
  <si>
    <t>須美基溪</t>
    <phoneticPr fontId="8" type="noConversion"/>
  </si>
  <si>
    <t>水環境巡守隊</t>
    <phoneticPr fontId="8" type="noConversion"/>
  </si>
  <si>
    <t>富源溪</t>
    <phoneticPr fontId="8" type="noConversion"/>
  </si>
  <si>
    <t>秀姑巒溪</t>
    <phoneticPr fontId="8" type="noConversion"/>
  </si>
  <si>
    <t>荖溪</t>
    <phoneticPr fontId="8" type="noConversion"/>
  </si>
  <si>
    <t>木瓜溪</t>
    <phoneticPr fontId="8" type="noConversion"/>
  </si>
  <si>
    <t>花蓮溪</t>
    <phoneticPr fontId="8" type="noConversion"/>
  </si>
  <si>
    <t>水環境巡守隊及民眾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</si>
</sst>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0.000000_ "/>
  </numFmts>
  <fonts count="13">
    <font>
      <sz val="12"/>
      <color rgb="FF000000"/>
      <name val="PMingLiu"/>
    </font>
    <font>
      <sz val="12"/>
      <name val="PMingLiu"/>
      <family val="1"/>
      <charset val="136"/>
    </font>
    <font>
      <b/>
      <sz val="12"/>
      <color rgb="FF800000"/>
      <name val="Times New Roman"/>
      <family val="1"/>
    </font>
    <font>
      <b/>
      <sz val="12"/>
      <color rgb="FF000000"/>
      <name val="標楷體"/>
      <family val="4"/>
      <charset val="136"/>
    </font>
    <font>
      <b/>
      <sz val="12"/>
      <color rgb="FF000000"/>
      <name val="Times New Roman"/>
      <family val="1"/>
    </font>
    <font>
      <sz val="12"/>
      <color rgb="FF800000"/>
      <name val="Times New Roman"/>
      <family val="1"/>
    </font>
    <font>
      <b/>
      <sz val="12"/>
      <name val="Times New Roman"/>
      <family val="1"/>
    </font>
    <font>
      <b/>
      <sz val="12"/>
      <color rgb="FF800000"/>
      <name val="標楷體"/>
      <family val="4"/>
      <charset val="136"/>
    </font>
    <font>
      <sz val="9"/>
      <name val="細明體"/>
      <family val="3"/>
      <charset val="136"/>
    </font>
    <font>
      <sz val="12"/>
      <color rgb="FF800000"/>
      <name val="Times New Roman"/>
      <family val="1"/>
    </font>
    <font>
      <sz val="12"/>
      <name val="標楷體"/>
      <family val="4"/>
      <charset val="136"/>
    </font>
    <font>
      <b/>
      <sz val="28"/>
      <color rgb="FF800000"/>
      <name val="標楷體"/>
      <family val="4"/>
      <charset val="136"/>
    </font>
    <font>
      <b/>
      <sz val="10"/>
      <color rgb="FF8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177" fontId="5" fillId="2" borderId="13" xfId="0" applyNumberFormat="1" applyFont="1" applyFill="1" applyBorder="1" applyAlignment="1">
      <alignment horizontal="center" vertical="center" wrapText="1"/>
    </xf>
    <xf numFmtId="177" fontId="5" fillId="2" borderId="14" xfId="0" applyNumberFormat="1" applyFont="1" applyFill="1" applyBorder="1" applyAlignment="1">
      <alignment horizontal="center" vertical="center" wrapText="1"/>
    </xf>
    <xf numFmtId="177" fontId="5" fillId="2" borderId="15" xfId="0" applyNumberFormat="1" applyFont="1" applyFill="1" applyBorder="1" applyAlignment="1">
      <alignment horizontal="center" vertical="center" wrapText="1"/>
    </xf>
    <xf numFmtId="177" fontId="5" fillId="0" borderId="19" xfId="0" applyNumberFormat="1" applyFont="1" applyBorder="1" applyAlignment="1">
      <alignment horizontal="center" vertical="center" wrapText="1"/>
    </xf>
    <xf numFmtId="177" fontId="5" fillId="0" borderId="18" xfId="0" applyNumberFormat="1" applyFont="1" applyBorder="1" applyAlignment="1">
      <alignment horizontal="center" vertical="center" wrapText="1"/>
    </xf>
    <xf numFmtId="177" fontId="5" fillId="0" borderId="20" xfId="0" applyNumberFormat="1" applyFont="1" applyBorder="1" applyAlignment="1">
      <alignment horizontal="center" vertical="center" wrapText="1"/>
    </xf>
    <xf numFmtId="177" fontId="5" fillId="2" borderId="19" xfId="0" applyNumberFormat="1" applyFont="1" applyFill="1" applyBorder="1" applyAlignment="1">
      <alignment horizontal="center" vertical="center" wrapText="1"/>
    </xf>
    <xf numFmtId="177" fontId="5" fillId="2" borderId="18" xfId="0" applyNumberFormat="1" applyFont="1" applyFill="1" applyBorder="1" applyAlignment="1">
      <alignment horizontal="center" vertical="center" wrapText="1"/>
    </xf>
    <xf numFmtId="177" fontId="5" fillId="2" borderId="20" xfId="0" applyNumberFormat="1" applyFont="1" applyFill="1" applyBorder="1" applyAlignment="1">
      <alignment horizontal="center" vertical="center" wrapText="1"/>
    </xf>
    <xf numFmtId="177" fontId="5" fillId="0" borderId="23" xfId="0" applyNumberFormat="1" applyFont="1" applyBorder="1" applyAlignment="1">
      <alignment horizontal="center" vertical="center" wrapText="1"/>
    </xf>
    <xf numFmtId="177" fontId="5" fillId="2" borderId="25" xfId="0" applyNumberFormat="1" applyFont="1" applyFill="1" applyBorder="1" applyAlignment="1">
      <alignment horizontal="center" vertical="center" wrapText="1"/>
    </xf>
    <xf numFmtId="177" fontId="5" fillId="2" borderId="27" xfId="0" applyNumberFormat="1" applyFont="1" applyFill="1" applyBorder="1" applyAlignment="1">
      <alignment horizontal="center" vertical="center" wrapText="1"/>
    </xf>
    <xf numFmtId="177" fontId="5" fillId="2" borderId="28" xfId="0" applyNumberFormat="1" applyFont="1" applyFill="1" applyBorder="1" applyAlignment="1">
      <alignment horizontal="center" vertical="center" wrapText="1"/>
    </xf>
    <xf numFmtId="177" fontId="5" fillId="2" borderId="11" xfId="0" applyNumberFormat="1" applyFont="1" applyFill="1" applyBorder="1" applyAlignment="1">
      <alignment horizontal="center" vertical="center" wrapText="1"/>
    </xf>
    <xf numFmtId="177" fontId="5" fillId="2" borderId="29" xfId="0" applyNumberFormat="1" applyFont="1" applyFill="1" applyBorder="1" applyAlignment="1">
      <alignment horizontal="center" vertical="center" wrapText="1"/>
    </xf>
    <xf numFmtId="177" fontId="5" fillId="2" borderId="31" xfId="0" applyNumberFormat="1" applyFont="1" applyFill="1" applyBorder="1" applyAlignment="1">
      <alignment horizontal="center" vertical="center" wrapText="1"/>
    </xf>
    <xf numFmtId="177" fontId="5" fillId="2" borderId="32" xfId="0" applyNumberFormat="1" applyFont="1" applyFill="1" applyBorder="1" applyAlignment="1">
      <alignment horizontal="center" vertical="center" wrapText="1"/>
    </xf>
    <xf numFmtId="177" fontId="2" fillId="2" borderId="11" xfId="0" applyNumberFormat="1" applyFont="1" applyFill="1" applyBorder="1" applyAlignment="1">
      <alignment horizontal="center" vertical="center" wrapText="1"/>
    </xf>
    <xf numFmtId="176" fontId="2" fillId="0" borderId="40" xfId="0" applyNumberFormat="1" applyFont="1" applyBorder="1" applyAlignment="1">
      <alignment horizontal="center" vertical="center" wrapText="1"/>
    </xf>
    <xf numFmtId="177" fontId="6" fillId="2" borderId="41" xfId="0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177" fontId="6" fillId="0" borderId="43" xfId="0" applyNumberFormat="1" applyFont="1" applyBorder="1" applyAlignment="1">
      <alignment horizontal="center" vertical="center"/>
    </xf>
    <xf numFmtId="177" fontId="6" fillId="2" borderId="43" xfId="0" applyNumberFormat="1" applyFont="1" applyFill="1" applyBorder="1" applyAlignment="1">
      <alignment horizontal="center" vertical="center"/>
    </xf>
    <xf numFmtId="177" fontId="5" fillId="0" borderId="32" xfId="0" applyNumberFormat="1" applyFont="1" applyBorder="1" applyAlignment="1">
      <alignment horizontal="center" vertical="center" wrapText="1"/>
    </xf>
    <xf numFmtId="177" fontId="6" fillId="2" borderId="44" xfId="0" applyNumberFormat="1" applyFont="1" applyFill="1" applyBorder="1" applyAlignment="1">
      <alignment horizontal="center" vertical="center"/>
    </xf>
    <xf numFmtId="177" fontId="6" fillId="2" borderId="45" xfId="0" applyNumberFormat="1" applyFont="1" applyFill="1" applyBorder="1" applyAlignment="1">
      <alignment horizontal="center" vertical="center"/>
    </xf>
    <xf numFmtId="177" fontId="5" fillId="0" borderId="31" xfId="0" applyNumberFormat="1" applyFont="1" applyBorder="1" applyAlignment="1">
      <alignment horizontal="center" vertical="center" wrapText="1"/>
    </xf>
    <xf numFmtId="177" fontId="5" fillId="2" borderId="23" xfId="0" applyNumberFormat="1" applyFont="1" applyFill="1" applyBorder="1" applyAlignment="1">
      <alignment horizontal="center" vertical="center" wrapText="1"/>
    </xf>
    <xf numFmtId="177" fontId="2" fillId="2" borderId="50" xfId="0" applyNumberFormat="1" applyFont="1" applyFill="1" applyBorder="1" applyAlignment="1">
      <alignment horizontal="center" vertical="center" wrapText="1"/>
    </xf>
    <xf numFmtId="177" fontId="2" fillId="2" borderId="51" xfId="0" applyNumberFormat="1" applyFont="1" applyFill="1" applyBorder="1" applyAlignment="1">
      <alignment horizontal="center" vertical="center" wrapText="1"/>
    </xf>
    <xf numFmtId="177" fontId="2" fillId="2" borderId="52" xfId="0" applyNumberFormat="1" applyFont="1" applyFill="1" applyBorder="1" applyAlignment="1">
      <alignment horizontal="center" vertical="center" wrapText="1"/>
    </xf>
    <xf numFmtId="177" fontId="6" fillId="2" borderId="53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left" vertical="center" wrapText="1"/>
    </xf>
    <xf numFmtId="177" fontId="9" fillId="0" borderId="54" xfId="0" applyNumberFormat="1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77" fontId="5" fillId="2" borderId="55" xfId="0" applyNumberFormat="1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178" fontId="0" fillId="0" borderId="0" xfId="0" applyNumberFormat="1" applyAlignment="1">
      <alignment vertical="center"/>
    </xf>
    <xf numFmtId="0" fontId="3" fillId="0" borderId="37" xfId="0" applyFont="1" applyBorder="1" applyAlignment="1">
      <alignment horizontal="center" vertical="center" wrapText="1"/>
    </xf>
    <xf numFmtId="0" fontId="10" fillId="0" borderId="42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1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4" fillId="2" borderId="4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2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tabSelected="1" topLeftCell="A34" zoomScale="60" zoomScaleNormal="60" workbookViewId="0">
      <selection activeCell="K66" sqref="K66"/>
    </sheetView>
  </sheetViews>
  <sheetFormatPr defaultColWidth="11.125" defaultRowHeight="15" customHeight="1"/>
  <cols>
    <col min="1" max="3" width="13.5" customWidth="1"/>
    <col min="4" max="4" width="26.25" bestFit="1" customWidth="1"/>
    <col min="5" max="5" width="20" bestFit="1" customWidth="1"/>
    <col min="6" max="6" width="11.125" customWidth="1"/>
    <col min="7" max="7" width="8.875" customWidth="1"/>
    <col min="8" max="8" width="10" customWidth="1"/>
    <col min="9" max="9" width="9.5" bestFit="1" customWidth="1"/>
    <col min="10" max="10" width="8" bestFit="1" customWidth="1"/>
    <col min="11" max="14" width="6.875" customWidth="1"/>
    <col min="15" max="17" width="7" customWidth="1"/>
    <col min="18" max="18" width="9.5" bestFit="1" customWidth="1"/>
    <col min="19" max="26" width="6.875" customWidth="1"/>
  </cols>
  <sheetData>
    <row r="1" spans="1:18" ht="45" customHeight="1">
      <c r="A1" s="63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</row>
    <row r="2" spans="1:18" ht="16.5" customHeight="1">
      <c r="A2" s="80" t="s">
        <v>0</v>
      </c>
      <c r="B2" s="69" t="s">
        <v>1</v>
      </c>
      <c r="C2" s="69" t="s">
        <v>2</v>
      </c>
      <c r="D2" s="77" t="s">
        <v>41</v>
      </c>
      <c r="E2" s="78" t="s">
        <v>3</v>
      </c>
      <c r="F2" s="66" t="s">
        <v>4</v>
      </c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8"/>
    </row>
    <row r="3" spans="1:18" ht="16.5" customHeight="1">
      <c r="A3" s="81"/>
      <c r="B3" s="70"/>
      <c r="C3" s="70"/>
      <c r="D3" s="70"/>
      <c r="E3" s="79"/>
      <c r="F3" s="1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3" t="s">
        <v>16</v>
      </c>
      <c r="R3" s="31" t="s">
        <v>17</v>
      </c>
    </row>
    <row r="4" spans="1:18" ht="16.5" customHeight="1">
      <c r="A4" s="54" t="s">
        <v>18</v>
      </c>
      <c r="B4" s="57" t="s">
        <v>38</v>
      </c>
      <c r="C4" s="60" t="s">
        <v>19</v>
      </c>
      <c r="D4" s="4" t="s">
        <v>20</v>
      </c>
      <c r="E4" s="45" t="s">
        <v>37</v>
      </c>
      <c r="F4" s="13">
        <v>0.47</v>
      </c>
      <c r="G4" s="14">
        <v>0.77</v>
      </c>
      <c r="H4" s="14">
        <f>875/1000</f>
        <v>0.875</v>
      </c>
      <c r="I4" s="14">
        <f>789/1000</f>
        <v>0.78900000000000003</v>
      </c>
      <c r="J4" s="14">
        <v>0.68899999999999995</v>
      </c>
      <c r="K4" s="14">
        <v>0.54</v>
      </c>
      <c r="L4" s="14"/>
      <c r="M4" s="14"/>
      <c r="N4" s="14"/>
      <c r="O4" s="14"/>
      <c r="P4" s="14"/>
      <c r="Q4" s="15"/>
      <c r="R4" s="32">
        <f>SUM(F4:Q4)</f>
        <v>4.1330000000000009</v>
      </c>
    </row>
    <row r="5" spans="1:18" ht="16.5" customHeight="1">
      <c r="A5" s="55"/>
      <c r="B5" s="58"/>
      <c r="C5" s="61"/>
      <c r="D5" s="6" t="s">
        <v>21</v>
      </c>
      <c r="E5" s="33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  <c r="R5" s="34">
        <f>SUM(F5:Q5)</f>
        <v>0</v>
      </c>
    </row>
    <row r="6" spans="1:18" ht="16.5" customHeight="1">
      <c r="A6" s="55"/>
      <c r="B6" s="58"/>
      <c r="C6" s="61"/>
      <c r="D6" s="7" t="s">
        <v>22</v>
      </c>
      <c r="E6" s="8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35">
        <v>0</v>
      </c>
    </row>
    <row r="7" spans="1:18" ht="16.5" customHeight="1">
      <c r="A7" s="55"/>
      <c r="B7" s="58"/>
      <c r="C7" s="61"/>
      <c r="D7" s="9" t="s">
        <v>23</v>
      </c>
      <c r="E7" s="33"/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34">
        <v>0</v>
      </c>
    </row>
    <row r="8" spans="1:18" ht="16.5" customHeight="1">
      <c r="A8" s="55"/>
      <c r="B8" s="58"/>
      <c r="C8" s="61"/>
      <c r="D8" s="7" t="s">
        <v>24</v>
      </c>
      <c r="E8" s="48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35">
        <v>0</v>
      </c>
    </row>
    <row r="9" spans="1:18" ht="16.5" customHeight="1">
      <c r="A9" s="55"/>
      <c r="B9" s="58"/>
      <c r="C9" s="61"/>
      <c r="D9" s="46" t="s">
        <v>25</v>
      </c>
      <c r="E9" s="51" t="s">
        <v>43</v>
      </c>
      <c r="F9" s="47">
        <v>6.0999999999999999E-2</v>
      </c>
      <c r="G9" s="22">
        <f>81.32/1000</f>
        <v>8.131999999999999E-2</v>
      </c>
      <c r="H9" s="22">
        <f>(997.58-875)/1000</f>
        <v>0.12258000000000004</v>
      </c>
      <c r="I9" s="22">
        <v>6.5310000000000007E-2</v>
      </c>
      <c r="J9" s="22">
        <f>84.345/1000</f>
        <v>8.4345000000000003E-2</v>
      </c>
      <c r="K9" s="22">
        <f>39.92/1000</f>
        <v>3.9920000000000004E-2</v>
      </c>
      <c r="L9" s="22"/>
      <c r="M9" s="22"/>
      <c r="N9" s="22"/>
      <c r="O9" s="22"/>
      <c r="P9" s="22"/>
      <c r="Q9" s="36"/>
      <c r="R9" s="34">
        <f>SUM(F9:Q9)</f>
        <v>0.45447500000000002</v>
      </c>
    </row>
    <row r="10" spans="1:18" ht="16.5" customHeight="1" thickBot="1">
      <c r="A10" s="56"/>
      <c r="B10" s="59"/>
      <c r="C10" s="62"/>
      <c r="D10" s="10" t="s">
        <v>26</v>
      </c>
      <c r="E10" s="50"/>
      <c r="F10" s="49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  <c r="R10" s="37">
        <v>0</v>
      </c>
    </row>
    <row r="11" spans="1:18" ht="16.5" customHeight="1">
      <c r="A11" s="54" t="s">
        <v>18</v>
      </c>
      <c r="B11" s="57" t="s">
        <v>39</v>
      </c>
      <c r="C11" s="60"/>
      <c r="D11" s="4" t="s">
        <v>27</v>
      </c>
      <c r="E11" s="5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7"/>
      <c r="R11" s="32">
        <f>SUM(F11:Q11)</f>
        <v>0</v>
      </c>
    </row>
    <row r="12" spans="1:18" ht="16.5" customHeight="1">
      <c r="A12" s="55"/>
      <c r="B12" s="58"/>
      <c r="C12" s="61"/>
      <c r="D12" s="9" t="s">
        <v>28</v>
      </c>
      <c r="E12" s="33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34">
        <f>SUM(F12:Q12)</f>
        <v>0</v>
      </c>
    </row>
    <row r="13" spans="1:18" ht="16.5" customHeight="1">
      <c r="A13" s="55"/>
      <c r="B13" s="58"/>
      <c r="C13" s="61"/>
      <c r="D13" s="7" t="s">
        <v>29</v>
      </c>
      <c r="E13" s="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35">
        <v>0</v>
      </c>
    </row>
    <row r="14" spans="1:18" ht="16.5" customHeight="1">
      <c r="A14" s="55"/>
      <c r="B14" s="58"/>
      <c r="C14" s="61"/>
      <c r="D14" s="9" t="s">
        <v>30</v>
      </c>
      <c r="E14" s="33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/>
      <c r="R14" s="34">
        <v>0</v>
      </c>
    </row>
    <row r="15" spans="1:18" ht="16.5" customHeight="1">
      <c r="A15" s="55"/>
      <c r="B15" s="58"/>
      <c r="C15" s="61"/>
      <c r="D15" s="7" t="s">
        <v>31</v>
      </c>
      <c r="E15" s="8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35">
        <v>0</v>
      </c>
    </row>
    <row r="16" spans="1:18" ht="16.5" customHeight="1">
      <c r="A16" s="55"/>
      <c r="B16" s="58"/>
      <c r="C16" s="61"/>
      <c r="D16" s="12" t="s">
        <v>32</v>
      </c>
      <c r="E16" s="51" t="s">
        <v>43</v>
      </c>
      <c r="F16" s="39">
        <v>0</v>
      </c>
      <c r="G16" s="22">
        <v>9.69E-2</v>
      </c>
      <c r="H16" s="22">
        <v>3.9100000000000003E-2</v>
      </c>
      <c r="I16" s="22">
        <f>83.981/1000</f>
        <v>8.3981E-2</v>
      </c>
      <c r="J16" s="22">
        <f>122.609/1000</f>
        <v>0.122609</v>
      </c>
      <c r="K16" s="22">
        <f>109.2/1000</f>
        <v>0.10920000000000001</v>
      </c>
      <c r="L16" s="22"/>
      <c r="M16" s="22"/>
      <c r="N16" s="22"/>
      <c r="O16" s="22"/>
      <c r="P16" s="22"/>
      <c r="Q16" s="36"/>
      <c r="R16" s="34">
        <f>SUM(F16:Q16)</f>
        <v>0.45179000000000002</v>
      </c>
    </row>
    <row r="17" spans="1:18" ht="16.5" customHeight="1" thickBot="1">
      <c r="A17" s="56"/>
      <c r="B17" s="59"/>
      <c r="C17" s="62"/>
      <c r="D17" s="10" t="s">
        <v>33</v>
      </c>
      <c r="E17" s="11"/>
      <c r="F17" s="28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29"/>
      <c r="R17" s="37">
        <v>0</v>
      </c>
    </row>
    <row r="18" spans="1:18" ht="16.5" customHeight="1">
      <c r="A18" s="54" t="s">
        <v>18</v>
      </c>
      <c r="B18" s="57" t="s">
        <v>44</v>
      </c>
      <c r="C18" s="60"/>
      <c r="D18" s="4" t="s">
        <v>20</v>
      </c>
      <c r="E18" s="5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7"/>
      <c r="R18" s="32">
        <f>SUM(F18:Q18)</f>
        <v>0</v>
      </c>
    </row>
    <row r="19" spans="1:18" ht="16.5" customHeight="1">
      <c r="A19" s="55"/>
      <c r="B19" s="58"/>
      <c r="C19" s="61"/>
      <c r="D19" s="9" t="s">
        <v>21</v>
      </c>
      <c r="E19" s="33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  <c r="R19" s="34">
        <f>SUM(F19:Q19)</f>
        <v>0</v>
      </c>
    </row>
    <row r="20" spans="1:18" ht="16.5" customHeight="1">
      <c r="A20" s="55"/>
      <c r="B20" s="58"/>
      <c r="C20" s="61"/>
      <c r="D20" s="7" t="s">
        <v>22</v>
      </c>
      <c r="E20" s="8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35">
        <v>0</v>
      </c>
    </row>
    <row r="21" spans="1:18" ht="16.5" customHeight="1">
      <c r="A21" s="55"/>
      <c r="B21" s="58"/>
      <c r="C21" s="61"/>
      <c r="D21" s="9" t="s">
        <v>23</v>
      </c>
      <c r="E21" s="33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8"/>
      <c r="R21" s="34">
        <v>0</v>
      </c>
    </row>
    <row r="22" spans="1:18" ht="16.5" customHeight="1">
      <c r="A22" s="55"/>
      <c r="B22" s="58"/>
      <c r="C22" s="61"/>
      <c r="D22" s="7" t="s">
        <v>24</v>
      </c>
      <c r="E22" s="8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35">
        <v>0</v>
      </c>
    </row>
    <row r="23" spans="1:18" ht="16.5" customHeight="1">
      <c r="A23" s="55"/>
      <c r="B23" s="58"/>
      <c r="C23" s="61"/>
      <c r="D23" s="12" t="s">
        <v>25</v>
      </c>
      <c r="E23" s="51" t="s">
        <v>43</v>
      </c>
      <c r="F23" s="39">
        <v>0</v>
      </c>
      <c r="G23" s="22">
        <f>26/1000</f>
        <v>2.5999999999999999E-2</v>
      </c>
      <c r="H23" s="22">
        <f>19.5/1000</f>
        <v>1.95E-2</v>
      </c>
      <c r="I23" s="22">
        <f>19/1000</f>
        <v>1.9E-2</v>
      </c>
      <c r="J23" s="22">
        <f>11/1000</f>
        <v>1.0999999999999999E-2</v>
      </c>
      <c r="K23" s="22">
        <f>11/1000</f>
        <v>1.0999999999999999E-2</v>
      </c>
      <c r="L23" s="22"/>
      <c r="M23" s="22"/>
      <c r="N23" s="22"/>
      <c r="O23" s="22"/>
      <c r="P23" s="22"/>
      <c r="Q23" s="36"/>
      <c r="R23" s="34">
        <f>SUM(F23:Q23)</f>
        <v>8.6499999999999994E-2</v>
      </c>
    </row>
    <row r="24" spans="1:18" ht="16.5" customHeight="1" thickBot="1">
      <c r="A24" s="56"/>
      <c r="B24" s="59"/>
      <c r="C24" s="62"/>
      <c r="D24" s="10" t="s">
        <v>26</v>
      </c>
      <c r="E24" s="11"/>
      <c r="F24" s="28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29"/>
      <c r="R24" s="37">
        <v>0</v>
      </c>
    </row>
    <row r="25" spans="1:18" ht="16.5" customHeight="1">
      <c r="A25" s="54" t="s">
        <v>18</v>
      </c>
      <c r="B25" s="57" t="s">
        <v>40</v>
      </c>
      <c r="C25" s="60"/>
      <c r="D25" s="4" t="s">
        <v>20</v>
      </c>
      <c r="E25" s="5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7"/>
      <c r="R25" s="32">
        <f>SUM(F25:Q25)</f>
        <v>0</v>
      </c>
    </row>
    <row r="26" spans="1:18" ht="16.5" customHeight="1">
      <c r="A26" s="55"/>
      <c r="B26" s="58"/>
      <c r="C26" s="61"/>
      <c r="D26" s="9" t="s">
        <v>21</v>
      </c>
      <c r="E26" s="33"/>
      <c r="F26" s="16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8"/>
      <c r="R26" s="34">
        <f>SUM(F26:Q26)</f>
        <v>0</v>
      </c>
    </row>
    <row r="27" spans="1:18" ht="16.5" customHeight="1">
      <c r="A27" s="55"/>
      <c r="B27" s="58"/>
      <c r="C27" s="61"/>
      <c r="D27" s="7" t="s">
        <v>22</v>
      </c>
      <c r="E27" s="8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35">
        <v>0</v>
      </c>
    </row>
    <row r="28" spans="1:18" ht="16.5" customHeight="1">
      <c r="A28" s="55"/>
      <c r="B28" s="58"/>
      <c r="C28" s="61"/>
      <c r="D28" s="9" t="s">
        <v>23</v>
      </c>
      <c r="E28" s="33"/>
      <c r="F28" s="16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34">
        <v>0</v>
      </c>
    </row>
    <row r="29" spans="1:18" ht="16.5" customHeight="1">
      <c r="A29" s="55"/>
      <c r="B29" s="58"/>
      <c r="C29" s="61"/>
      <c r="D29" s="7" t="s">
        <v>24</v>
      </c>
      <c r="E29" s="8"/>
      <c r="F29" s="1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35">
        <v>0</v>
      </c>
    </row>
    <row r="30" spans="1:18" ht="16.5" customHeight="1">
      <c r="A30" s="55"/>
      <c r="B30" s="58"/>
      <c r="C30" s="61"/>
      <c r="D30" s="12" t="s">
        <v>25</v>
      </c>
      <c r="E30" s="51" t="s">
        <v>43</v>
      </c>
      <c r="F30" s="39">
        <v>0</v>
      </c>
      <c r="G30" s="22">
        <f>14.3/1000</f>
        <v>1.43E-2</v>
      </c>
      <c r="H30" s="22">
        <v>0</v>
      </c>
      <c r="I30" s="22">
        <v>0</v>
      </c>
      <c r="J30" s="22">
        <v>0</v>
      </c>
      <c r="K30" s="22">
        <v>0</v>
      </c>
      <c r="L30" s="22"/>
      <c r="M30" s="22"/>
      <c r="N30" s="22"/>
      <c r="O30" s="22"/>
      <c r="P30" s="22"/>
      <c r="Q30" s="36"/>
      <c r="R30" s="34">
        <f>SUM(F30:Q30)</f>
        <v>1.43E-2</v>
      </c>
    </row>
    <row r="31" spans="1:18" ht="16.5" customHeight="1" thickBot="1">
      <c r="A31" s="56"/>
      <c r="B31" s="59"/>
      <c r="C31" s="62"/>
      <c r="D31" s="10" t="s">
        <v>26</v>
      </c>
      <c r="E31" s="11"/>
      <c r="F31" s="28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29"/>
      <c r="R31" s="37">
        <v>0</v>
      </c>
    </row>
    <row r="32" spans="1:18" ht="16.5" customHeight="1">
      <c r="A32" s="54" t="s">
        <v>18</v>
      </c>
      <c r="B32" s="57" t="s">
        <v>46</v>
      </c>
      <c r="C32" s="60"/>
      <c r="D32" s="4" t="s">
        <v>20</v>
      </c>
      <c r="E32" s="5"/>
      <c r="F32" s="25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7"/>
      <c r="R32" s="32">
        <f>SUM(F32:Q32)</f>
        <v>0</v>
      </c>
    </row>
    <row r="33" spans="1:18" ht="16.5" customHeight="1">
      <c r="A33" s="55"/>
      <c r="B33" s="58"/>
      <c r="C33" s="61"/>
      <c r="D33" s="9" t="s">
        <v>21</v>
      </c>
      <c r="E33" s="33"/>
      <c r="F33" s="16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8"/>
      <c r="R33" s="34">
        <f>SUM(F33:Q33)</f>
        <v>0</v>
      </c>
    </row>
    <row r="34" spans="1:18" ht="16.5" customHeight="1">
      <c r="A34" s="55"/>
      <c r="B34" s="58"/>
      <c r="C34" s="61"/>
      <c r="D34" s="7" t="s">
        <v>22</v>
      </c>
      <c r="E34" s="8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35">
        <v>0</v>
      </c>
    </row>
    <row r="35" spans="1:18" ht="16.5" customHeight="1">
      <c r="A35" s="55"/>
      <c r="B35" s="58"/>
      <c r="C35" s="61"/>
      <c r="D35" s="9" t="s">
        <v>23</v>
      </c>
      <c r="E35" s="33"/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8"/>
      <c r="R35" s="34">
        <v>0</v>
      </c>
    </row>
    <row r="36" spans="1:18" ht="16.5" customHeight="1">
      <c r="A36" s="55"/>
      <c r="B36" s="58"/>
      <c r="C36" s="61"/>
      <c r="D36" s="7" t="s">
        <v>24</v>
      </c>
      <c r="E36" s="8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35">
        <v>0</v>
      </c>
    </row>
    <row r="37" spans="1:18" ht="16.5" customHeight="1">
      <c r="A37" s="55"/>
      <c r="B37" s="58"/>
      <c r="C37" s="61"/>
      <c r="D37" s="12" t="s">
        <v>25</v>
      </c>
      <c r="E37" s="51" t="s">
        <v>43</v>
      </c>
      <c r="F37" s="39">
        <v>0</v>
      </c>
      <c r="G37" s="22">
        <v>9.1000000000000004E-3</v>
      </c>
      <c r="H37" s="22">
        <v>0</v>
      </c>
      <c r="I37" s="22">
        <f>30.65/1000</f>
        <v>3.065E-2</v>
      </c>
      <c r="J37" s="22">
        <f>36.4/1000</f>
        <v>3.6400000000000002E-2</v>
      </c>
      <c r="K37" s="22">
        <f>18.2/1000</f>
        <v>1.8200000000000001E-2</v>
      </c>
      <c r="L37" s="22"/>
      <c r="M37" s="22"/>
      <c r="N37" s="22"/>
      <c r="O37" s="22"/>
      <c r="P37" s="22"/>
      <c r="Q37" s="36"/>
      <c r="R37" s="34">
        <f>SUM(F37:Q37)</f>
        <v>9.4349999999999989E-2</v>
      </c>
    </row>
    <row r="38" spans="1:18" ht="16.5" customHeight="1" thickBot="1">
      <c r="A38" s="56"/>
      <c r="B38" s="59"/>
      <c r="C38" s="62"/>
      <c r="D38" s="10" t="s">
        <v>26</v>
      </c>
      <c r="E38" s="11"/>
      <c r="F38" s="28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29"/>
      <c r="R38" s="37">
        <v>0</v>
      </c>
    </row>
    <row r="39" spans="1:18" ht="16.5" customHeight="1">
      <c r="A39" s="54" t="s">
        <v>18</v>
      </c>
      <c r="B39" s="57" t="s">
        <v>42</v>
      </c>
      <c r="C39" s="60"/>
      <c r="D39" s="4" t="s">
        <v>20</v>
      </c>
      <c r="E39" s="5"/>
      <c r="F39" s="2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7"/>
      <c r="R39" s="32">
        <f>SUM(F39:Q39)</f>
        <v>0</v>
      </c>
    </row>
    <row r="40" spans="1:18" ht="16.5" customHeight="1">
      <c r="A40" s="55"/>
      <c r="B40" s="58"/>
      <c r="C40" s="61"/>
      <c r="D40" s="9" t="s">
        <v>21</v>
      </c>
      <c r="E40" s="33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8"/>
      <c r="R40" s="34">
        <f>SUM(F40:Q40)</f>
        <v>0</v>
      </c>
    </row>
    <row r="41" spans="1:18" ht="16.5" customHeight="1">
      <c r="A41" s="55"/>
      <c r="B41" s="58"/>
      <c r="C41" s="61"/>
      <c r="D41" s="7" t="s">
        <v>22</v>
      </c>
      <c r="E41" s="8"/>
      <c r="F41" s="19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1"/>
      <c r="R41" s="35">
        <v>0</v>
      </c>
    </row>
    <row r="42" spans="1:18" ht="16.5" customHeight="1">
      <c r="A42" s="55"/>
      <c r="B42" s="58"/>
      <c r="C42" s="61"/>
      <c r="D42" s="9" t="s">
        <v>23</v>
      </c>
      <c r="E42" s="33"/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8"/>
      <c r="R42" s="34">
        <v>0</v>
      </c>
    </row>
    <row r="43" spans="1:18" ht="16.5" customHeight="1">
      <c r="A43" s="55"/>
      <c r="B43" s="58"/>
      <c r="C43" s="61"/>
      <c r="D43" s="7" t="s">
        <v>24</v>
      </c>
      <c r="E43" s="8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1"/>
      <c r="R43" s="35">
        <v>0</v>
      </c>
    </row>
    <row r="44" spans="1:18" ht="16.5" customHeight="1">
      <c r="A44" s="55"/>
      <c r="B44" s="58"/>
      <c r="C44" s="61"/>
      <c r="D44" s="12" t="s">
        <v>25</v>
      </c>
      <c r="E44" s="51" t="s">
        <v>43</v>
      </c>
      <c r="F44" s="39">
        <v>0</v>
      </c>
      <c r="G44" s="22">
        <f>9.9/1000</f>
        <v>9.9000000000000008E-3</v>
      </c>
      <c r="H44" s="22">
        <f>5/1000</f>
        <v>5.0000000000000001E-3</v>
      </c>
      <c r="I44" s="22">
        <f>7/1000</f>
        <v>7.0000000000000001E-3</v>
      </c>
      <c r="J44" s="22">
        <f>4.6/1000</f>
        <v>4.5999999999999999E-3</v>
      </c>
      <c r="K44" s="22">
        <f>4.6/1000</f>
        <v>4.5999999999999999E-3</v>
      </c>
      <c r="L44" s="22"/>
      <c r="M44" s="22"/>
      <c r="N44" s="22"/>
      <c r="O44" s="22"/>
      <c r="P44" s="22"/>
      <c r="Q44" s="36"/>
      <c r="R44" s="34">
        <f>SUM(F44:Q44)</f>
        <v>3.1099999999999999E-2</v>
      </c>
    </row>
    <row r="45" spans="1:18" ht="16.5" customHeight="1" thickBot="1">
      <c r="A45" s="56"/>
      <c r="B45" s="59"/>
      <c r="C45" s="62"/>
      <c r="D45" s="10" t="s">
        <v>26</v>
      </c>
      <c r="E45" s="11"/>
      <c r="F45" s="28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29"/>
      <c r="R45" s="37">
        <v>0</v>
      </c>
    </row>
    <row r="46" spans="1:18" ht="16.5" customHeight="1">
      <c r="A46" s="54" t="s">
        <v>18</v>
      </c>
      <c r="B46" s="57" t="s">
        <v>45</v>
      </c>
      <c r="C46" s="60"/>
      <c r="D46" s="4" t="s">
        <v>20</v>
      </c>
      <c r="E46" s="5"/>
      <c r="F46" s="2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7"/>
      <c r="R46" s="32">
        <f>SUM(F46:Q46)</f>
        <v>0</v>
      </c>
    </row>
    <row r="47" spans="1:18" ht="16.5" customHeight="1">
      <c r="A47" s="55"/>
      <c r="B47" s="58"/>
      <c r="C47" s="61"/>
      <c r="D47" s="9" t="s">
        <v>21</v>
      </c>
      <c r="E47" s="33"/>
      <c r="F47" s="16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8"/>
      <c r="R47" s="34">
        <f>SUM(F47:Q47)</f>
        <v>0</v>
      </c>
    </row>
    <row r="48" spans="1:18" ht="16.5" customHeight="1">
      <c r="A48" s="55"/>
      <c r="B48" s="58"/>
      <c r="C48" s="61"/>
      <c r="D48" s="7" t="s">
        <v>22</v>
      </c>
      <c r="E48" s="8"/>
      <c r="F48" s="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1"/>
      <c r="R48" s="35">
        <v>0</v>
      </c>
    </row>
    <row r="49" spans="1:18" ht="16.5" customHeight="1">
      <c r="A49" s="55"/>
      <c r="B49" s="58"/>
      <c r="C49" s="61"/>
      <c r="D49" s="9" t="s">
        <v>23</v>
      </c>
      <c r="E49" s="33"/>
      <c r="F49" s="16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8"/>
      <c r="R49" s="34">
        <v>0</v>
      </c>
    </row>
    <row r="50" spans="1:18" ht="16.5" customHeight="1">
      <c r="A50" s="55"/>
      <c r="B50" s="58"/>
      <c r="C50" s="61"/>
      <c r="D50" s="7" t="s">
        <v>24</v>
      </c>
      <c r="E50" s="8"/>
      <c r="F50" s="19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1"/>
      <c r="R50" s="35">
        <v>0</v>
      </c>
    </row>
    <row r="51" spans="1:18" ht="16.5" customHeight="1">
      <c r="A51" s="55"/>
      <c r="B51" s="58"/>
      <c r="C51" s="61"/>
      <c r="D51" s="12" t="s">
        <v>25</v>
      </c>
      <c r="E51" s="51" t="s">
        <v>43</v>
      </c>
      <c r="F51" s="39">
        <f>43.28/1000</f>
        <v>4.3279999999999999E-2</v>
      </c>
      <c r="G51" s="22">
        <f>115.73/1000</f>
        <v>0.11573</v>
      </c>
      <c r="H51" s="22">
        <v>6.0600000000000001E-2</v>
      </c>
      <c r="I51" s="22">
        <f>3.5/1000</f>
        <v>3.5000000000000001E-3</v>
      </c>
      <c r="J51" s="22">
        <f>23.4/1000</f>
        <v>2.3399999999999997E-2</v>
      </c>
      <c r="K51" s="22">
        <f>367.25/1000</f>
        <v>0.36725000000000002</v>
      </c>
      <c r="L51" s="22"/>
      <c r="M51" s="22"/>
      <c r="N51" s="22"/>
      <c r="O51" s="22"/>
      <c r="P51" s="22"/>
      <c r="Q51" s="36"/>
      <c r="R51" s="34">
        <f>SUM(F51:Q51)</f>
        <v>0.61375999999999997</v>
      </c>
    </row>
    <row r="52" spans="1:18" ht="16.5" customHeight="1" thickBot="1">
      <c r="A52" s="56"/>
      <c r="B52" s="59"/>
      <c r="C52" s="62"/>
      <c r="D52" s="10" t="s">
        <v>26</v>
      </c>
      <c r="E52" s="11"/>
      <c r="F52" s="28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29"/>
      <c r="R52" s="37">
        <v>0</v>
      </c>
    </row>
    <row r="53" spans="1:18" ht="16.5" customHeight="1">
      <c r="A53" s="54" t="s">
        <v>18</v>
      </c>
      <c r="B53" s="57" t="s">
        <v>47</v>
      </c>
      <c r="C53" s="60"/>
      <c r="D53" s="4" t="s">
        <v>20</v>
      </c>
      <c r="E53" s="5"/>
      <c r="F53" s="25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7"/>
      <c r="R53" s="32">
        <f>SUM(F53:Q53)</f>
        <v>0</v>
      </c>
    </row>
    <row r="54" spans="1:18" ht="16.5" customHeight="1">
      <c r="A54" s="55"/>
      <c r="B54" s="58"/>
      <c r="C54" s="61"/>
      <c r="D54" s="9" t="s">
        <v>21</v>
      </c>
      <c r="E54" s="33"/>
      <c r="F54" s="16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8"/>
      <c r="R54" s="34">
        <f>SUM(F54:Q54)</f>
        <v>0</v>
      </c>
    </row>
    <row r="55" spans="1:18" ht="16.5" customHeight="1">
      <c r="A55" s="55"/>
      <c r="B55" s="58"/>
      <c r="C55" s="61"/>
      <c r="D55" s="7" t="s">
        <v>22</v>
      </c>
      <c r="E55" s="8"/>
      <c r="F55" s="19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1"/>
      <c r="R55" s="35">
        <v>0</v>
      </c>
    </row>
    <row r="56" spans="1:18" ht="16.5" customHeight="1">
      <c r="A56" s="55"/>
      <c r="B56" s="58"/>
      <c r="C56" s="61"/>
      <c r="D56" s="9" t="s">
        <v>23</v>
      </c>
      <c r="E56" s="33"/>
      <c r="F56" s="16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8"/>
      <c r="R56" s="34">
        <v>0</v>
      </c>
    </row>
    <row r="57" spans="1:18" ht="16.5" customHeight="1">
      <c r="A57" s="55"/>
      <c r="B57" s="58"/>
      <c r="C57" s="61"/>
      <c r="D57" s="7" t="s">
        <v>24</v>
      </c>
      <c r="E57" s="8"/>
      <c r="F57" s="19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1"/>
      <c r="R57" s="35">
        <v>0</v>
      </c>
    </row>
    <row r="58" spans="1:18" ht="16.5" customHeight="1">
      <c r="A58" s="55"/>
      <c r="B58" s="58"/>
      <c r="C58" s="61"/>
      <c r="D58" s="12" t="s">
        <v>25</v>
      </c>
      <c r="E58" s="51" t="s">
        <v>43</v>
      </c>
      <c r="F58" s="39">
        <v>0</v>
      </c>
      <c r="G58" s="22">
        <v>0</v>
      </c>
      <c r="H58" s="22">
        <v>0</v>
      </c>
      <c r="I58" s="22">
        <f>2.2/1000</f>
        <v>2.2000000000000001E-3</v>
      </c>
      <c r="J58" s="22">
        <v>0</v>
      </c>
      <c r="K58" s="22">
        <v>0</v>
      </c>
      <c r="L58" s="22"/>
      <c r="M58" s="22"/>
      <c r="N58" s="22"/>
      <c r="O58" s="22"/>
      <c r="P58" s="22"/>
      <c r="Q58" s="36"/>
      <c r="R58" s="34">
        <f>SUM(F58:Q58)</f>
        <v>2.2000000000000001E-3</v>
      </c>
    </row>
    <row r="59" spans="1:18" ht="16.5" customHeight="1" thickBot="1">
      <c r="A59" s="56"/>
      <c r="B59" s="59"/>
      <c r="C59" s="62"/>
      <c r="D59" s="10" t="s">
        <v>26</v>
      </c>
      <c r="E59" s="11"/>
      <c r="F59" s="28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29"/>
      <c r="R59" s="37">
        <v>0</v>
      </c>
    </row>
    <row r="60" spans="1:18" ht="16.5" customHeight="1">
      <c r="A60" s="54" t="s">
        <v>18</v>
      </c>
      <c r="B60" s="57" t="s">
        <v>48</v>
      </c>
      <c r="C60" s="60"/>
      <c r="D60" s="4" t="s">
        <v>20</v>
      </c>
      <c r="E60" s="5"/>
      <c r="F60" s="25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7"/>
      <c r="R60" s="32">
        <f>SUM(F60:Q60)</f>
        <v>0</v>
      </c>
    </row>
    <row r="61" spans="1:18" ht="16.5" customHeight="1">
      <c r="A61" s="55"/>
      <c r="B61" s="58"/>
      <c r="C61" s="61"/>
      <c r="D61" s="9" t="s">
        <v>21</v>
      </c>
      <c r="E61" s="33"/>
      <c r="F61" s="16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8"/>
      <c r="R61" s="34">
        <f>SUM(F61:Q61)</f>
        <v>0</v>
      </c>
    </row>
    <row r="62" spans="1:18" ht="16.5" customHeight="1">
      <c r="A62" s="55"/>
      <c r="B62" s="58"/>
      <c r="C62" s="61"/>
      <c r="D62" s="7" t="s">
        <v>22</v>
      </c>
      <c r="E62" s="8"/>
      <c r="F62" s="19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1"/>
      <c r="R62" s="35">
        <v>0</v>
      </c>
    </row>
    <row r="63" spans="1:18" ht="16.5" customHeight="1">
      <c r="A63" s="55"/>
      <c r="B63" s="58"/>
      <c r="C63" s="61"/>
      <c r="D63" s="9" t="s">
        <v>23</v>
      </c>
      <c r="E63" s="33"/>
      <c r="F63" s="16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8"/>
      <c r="R63" s="34">
        <v>0</v>
      </c>
    </row>
    <row r="64" spans="1:18" ht="16.5" customHeight="1">
      <c r="A64" s="55"/>
      <c r="B64" s="58"/>
      <c r="C64" s="61"/>
      <c r="D64" s="7" t="s">
        <v>24</v>
      </c>
      <c r="E64" s="8"/>
      <c r="F64" s="19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1"/>
      <c r="R64" s="35">
        <v>0</v>
      </c>
    </row>
    <row r="65" spans="1:18" ht="16.5" customHeight="1">
      <c r="A65" s="55"/>
      <c r="B65" s="58"/>
      <c r="C65" s="61"/>
      <c r="D65" s="12" t="s">
        <v>25</v>
      </c>
      <c r="E65" s="52" t="s">
        <v>49</v>
      </c>
      <c r="F65" s="39">
        <v>0</v>
      </c>
      <c r="G65" s="22">
        <v>0</v>
      </c>
      <c r="H65" s="22">
        <v>0</v>
      </c>
      <c r="I65" s="22">
        <f>1140/1000</f>
        <v>1.1399999999999999</v>
      </c>
      <c r="J65" s="22">
        <f>11.5/1000</f>
        <v>1.15E-2</v>
      </c>
      <c r="K65" s="22">
        <v>0</v>
      </c>
      <c r="L65" s="22"/>
      <c r="M65" s="22"/>
      <c r="N65" s="22"/>
      <c r="O65" s="22"/>
      <c r="P65" s="22"/>
      <c r="Q65" s="36"/>
      <c r="R65" s="34">
        <f>SUM(F65:Q65)</f>
        <v>1.1515</v>
      </c>
    </row>
    <row r="66" spans="1:18" ht="16.5" customHeight="1" thickBot="1">
      <c r="A66" s="56"/>
      <c r="B66" s="59"/>
      <c r="C66" s="62"/>
      <c r="D66" s="10" t="s">
        <v>26</v>
      </c>
      <c r="E66" s="11"/>
      <c r="F66" s="28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29"/>
      <c r="R66" s="37">
        <v>0</v>
      </c>
    </row>
    <row r="67" spans="1:18" ht="16.5" customHeight="1">
      <c r="A67" s="71" t="s">
        <v>34</v>
      </c>
      <c r="B67" s="72"/>
      <c r="C67" s="72"/>
      <c r="D67" s="72"/>
      <c r="E67" s="73"/>
      <c r="F67" s="30">
        <f>SUM(F4:F66)</f>
        <v>0.5742799999999999</v>
      </c>
      <c r="G67" s="30">
        <f>SUM(G4:G66)</f>
        <v>1.1232500000000001</v>
      </c>
      <c r="H67" s="30">
        <f t="shared" ref="H67:Q67" si="0">SUM(H4:H66)</f>
        <v>1.12178</v>
      </c>
      <c r="I67" s="30">
        <f t="shared" si="0"/>
        <v>2.1406409999999996</v>
      </c>
      <c r="J67" s="30">
        <f t="shared" si="0"/>
        <v>0.98285399999999989</v>
      </c>
      <c r="K67" s="30">
        <f t="shared" si="0"/>
        <v>1.0901700000000001</v>
      </c>
      <c r="L67" s="30">
        <f t="shared" si="0"/>
        <v>0</v>
      </c>
      <c r="M67" s="30">
        <f t="shared" si="0"/>
        <v>0</v>
      </c>
      <c r="N67" s="30">
        <f t="shared" si="0"/>
        <v>0</v>
      </c>
      <c r="O67" s="30">
        <f t="shared" si="0"/>
        <v>0</v>
      </c>
      <c r="P67" s="30">
        <f t="shared" si="0"/>
        <v>0</v>
      </c>
      <c r="Q67" s="30">
        <f t="shared" si="0"/>
        <v>0</v>
      </c>
      <c r="R67" s="38">
        <f>SUM(F67:Q67)</f>
        <v>7.0329749999999986</v>
      </c>
    </row>
    <row r="68" spans="1:18" ht="16.5" customHeight="1" thickBot="1">
      <c r="A68" s="74" t="s">
        <v>35</v>
      </c>
      <c r="B68" s="75"/>
      <c r="C68" s="75"/>
      <c r="D68" s="75"/>
      <c r="E68" s="76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3"/>
      <c r="R68" s="44">
        <v>0</v>
      </c>
    </row>
    <row r="69" spans="1:18" ht="16.5" customHeight="1"/>
    <row r="70" spans="1:18" ht="16.5" customHeight="1">
      <c r="I70" s="53"/>
    </row>
    <row r="71" spans="1:18" ht="16.5" customHeight="1"/>
    <row r="72" spans="1:18" ht="16.5" customHeight="1"/>
    <row r="73" spans="1:18" ht="16.5" customHeight="1"/>
    <row r="74" spans="1:18" ht="16.5" customHeight="1"/>
    <row r="75" spans="1:18" ht="16.5" customHeight="1"/>
    <row r="76" spans="1:18" ht="16.5" customHeight="1"/>
    <row r="77" spans="1:18" ht="16.5" customHeight="1"/>
    <row r="78" spans="1:18" ht="16.5" customHeight="1"/>
    <row r="79" spans="1:18" ht="16.5" customHeight="1"/>
    <row r="80" spans="1:18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36">
    <mergeCell ref="A53:A59"/>
    <mergeCell ref="B53:B59"/>
    <mergeCell ref="C53:C59"/>
    <mergeCell ref="A60:A66"/>
    <mergeCell ref="B60:B66"/>
    <mergeCell ref="C60:C66"/>
    <mergeCell ref="A39:A45"/>
    <mergeCell ref="B39:B45"/>
    <mergeCell ref="C39:C45"/>
    <mergeCell ref="A46:A52"/>
    <mergeCell ref="B46:B52"/>
    <mergeCell ref="C46:C52"/>
    <mergeCell ref="A67:E67"/>
    <mergeCell ref="A68:E68"/>
    <mergeCell ref="A11:A17"/>
    <mergeCell ref="A4:A10"/>
    <mergeCell ref="D2:D3"/>
    <mergeCell ref="E2:E3"/>
    <mergeCell ref="B4:B10"/>
    <mergeCell ref="B11:B17"/>
    <mergeCell ref="A2:A3"/>
    <mergeCell ref="B2:B3"/>
    <mergeCell ref="A18:A24"/>
    <mergeCell ref="B18:B24"/>
    <mergeCell ref="C18:C24"/>
    <mergeCell ref="A25:A31"/>
    <mergeCell ref="B25:B31"/>
    <mergeCell ref="C25:C31"/>
    <mergeCell ref="A32:A38"/>
    <mergeCell ref="B32:B38"/>
    <mergeCell ref="C32:C38"/>
    <mergeCell ref="A1:R1"/>
    <mergeCell ref="F2:R2"/>
    <mergeCell ref="C2:C3"/>
    <mergeCell ref="C4:C10"/>
    <mergeCell ref="C11:C17"/>
  </mergeCells>
  <phoneticPr fontId="8" type="noConversion"/>
  <printOptions horizontalCentered="1"/>
  <pageMargins left="0.70866141732283472" right="0.70866141732283472" top="0.74803149606299213" bottom="0.74803149606299213" header="0" footer="0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1.125" defaultRowHeight="15" customHeight="1"/>
  <cols>
    <col min="1" max="26" width="6.875" customWidth="1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1.125" defaultRowHeight="15" customHeight="1"/>
  <cols>
    <col min="1" max="26" width="6.875" customWidth="1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8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</dc:creator>
  <cp:lastModifiedBy>MingLee</cp:lastModifiedBy>
  <cp:lastPrinted>2019-06-04T05:35:07Z</cp:lastPrinted>
  <dcterms:created xsi:type="dcterms:W3CDTF">2019-04-02T00:49:48Z</dcterms:created>
  <dcterms:modified xsi:type="dcterms:W3CDTF">2019-07-04T01:00:25Z</dcterms:modified>
</cp:coreProperties>
</file>